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PENVY\Desktop\Van ban\Nam 2024\Kinh te tap the\Lien minh HTX\Trinh UBND tinh\Ho so sau hop UBND tinh\"/>
    </mc:Choice>
  </mc:AlternateContent>
  <bookViews>
    <workbookView xWindow="-120" yWindow="-120" windowWidth="20730" windowHeight="11160"/>
  </bookViews>
  <sheets>
    <sheet name="KH 5 năm" sheetId="8" r:id="rId1"/>
  </sheets>
  <calcPr calcId="152511"/>
</workbook>
</file>

<file path=xl/calcChain.xml><?xml version="1.0" encoding="utf-8"?>
<calcChain xmlns="http://schemas.openxmlformats.org/spreadsheetml/2006/main">
  <c r="C89" i="8" l="1"/>
  <c r="E61" i="8" l="1"/>
  <c r="C61" i="8"/>
  <c r="G61" i="8"/>
  <c r="F61" i="8"/>
  <c r="D61" i="8"/>
  <c r="D36" i="8" l="1"/>
  <c r="G43" i="8"/>
  <c r="G36" i="8"/>
  <c r="G32" i="8"/>
  <c r="G25" i="8"/>
  <c r="F43" i="8"/>
  <c r="F36" i="8"/>
  <c r="F32" i="8"/>
  <c r="F25" i="8"/>
  <c r="E43" i="8"/>
  <c r="E36" i="8"/>
  <c r="E32" i="8"/>
  <c r="E25" i="8"/>
  <c r="D43" i="8"/>
  <c r="D32" i="8"/>
  <c r="D25" i="8"/>
  <c r="F35" i="8" l="1"/>
  <c r="F24" i="8" s="1"/>
  <c r="E35" i="8"/>
  <c r="E24" i="8" s="1"/>
  <c r="G35" i="8"/>
  <c r="G24" i="8" s="1"/>
  <c r="G13" i="8"/>
  <c r="F13" i="8"/>
  <c r="E13" i="8"/>
  <c r="G8" i="8"/>
  <c r="F8" i="8"/>
  <c r="E8" i="8"/>
  <c r="E7" i="8" l="1"/>
  <c r="G7" i="8"/>
  <c r="F7" i="8"/>
  <c r="G79" i="8" l="1"/>
  <c r="G81" i="8" s="1"/>
  <c r="E79" i="8"/>
  <c r="E81" i="8" s="1"/>
  <c r="F79" i="8"/>
  <c r="F81" i="8" s="1"/>
  <c r="F82" i="8" s="1"/>
  <c r="G82" i="8" l="1"/>
  <c r="G83" i="8"/>
  <c r="E83" i="8"/>
  <c r="E82" i="8"/>
  <c r="E85" i="8" s="1"/>
  <c r="F83" i="8"/>
  <c r="F85" i="8" s="1"/>
  <c r="G85" i="8" l="1"/>
  <c r="C8" i="8" l="1"/>
  <c r="C13" i="8" l="1"/>
  <c r="C17" i="8"/>
  <c r="C32" i="8"/>
  <c r="C36" i="8"/>
  <c r="C43" i="8"/>
  <c r="D8" i="8"/>
  <c r="D13" i="8"/>
  <c r="D17" i="8"/>
  <c r="D35" i="8"/>
  <c r="C7" i="8" l="1"/>
  <c r="D7" i="8"/>
  <c r="C35" i="8"/>
  <c r="D24" i="8" l="1"/>
  <c r="D79" i="8" l="1"/>
  <c r="D81" i="8" s="1"/>
  <c r="D89" i="8"/>
  <c r="E89" i="8" s="1"/>
  <c r="F89" i="8" s="1"/>
  <c r="G89" i="8" s="1"/>
  <c r="C25" i="8"/>
  <c r="C24" i="8" s="1"/>
  <c r="C79" i="8" s="1"/>
  <c r="D83" i="8" l="1"/>
  <c r="D82" i="8"/>
  <c r="D85" i="8" s="1"/>
  <c r="C81" i="8"/>
  <c r="C82" i="8" l="1"/>
  <c r="C87" i="8" s="1"/>
  <c r="D87" i="8" s="1"/>
  <c r="E87" i="8" s="1"/>
  <c r="F87" i="8" s="1"/>
  <c r="G87" i="8" s="1"/>
  <c r="C83" i="8"/>
  <c r="C88" i="8" l="1"/>
  <c r="D88" i="8" s="1"/>
  <c r="E88" i="8" s="1"/>
  <c r="F88" i="8" s="1"/>
  <c r="G88" i="8" s="1"/>
  <c r="C85" i="8"/>
</calcChain>
</file>

<file path=xl/sharedStrings.xml><?xml version="1.0" encoding="utf-8"?>
<sst xmlns="http://schemas.openxmlformats.org/spreadsheetml/2006/main" count="165" uniqueCount="151">
  <si>
    <t>TT</t>
  </si>
  <si>
    <t>Nội dung</t>
  </si>
  <si>
    <t>1.1</t>
  </si>
  <si>
    <t>1.2</t>
  </si>
  <si>
    <t>1.3</t>
  </si>
  <si>
    <t>3.1</t>
  </si>
  <si>
    <t>3.2</t>
  </si>
  <si>
    <t>3.3</t>
  </si>
  <si>
    <t>3.4</t>
  </si>
  <si>
    <t>3.5</t>
  </si>
  <si>
    <t>I</t>
  </si>
  <si>
    <t>Tổng doanh thu</t>
  </si>
  <si>
    <t>Doanh thu từ hoạt động nghiệp vụ</t>
  </si>
  <si>
    <t>Doanh thu từ hoạt động tài chính</t>
  </si>
  <si>
    <t>Thu nhập khác</t>
  </si>
  <si>
    <t>II</t>
  </si>
  <si>
    <t>Tổng chi phí</t>
  </si>
  <si>
    <t>Chi phí hoạt động nghiệp vụ</t>
  </si>
  <si>
    <t>Chi phí tài chính</t>
  </si>
  <si>
    <t>Chi phí quản lý</t>
  </si>
  <si>
    <t>Chi phí khác</t>
  </si>
  <si>
    <t>III</t>
  </si>
  <si>
    <t>Kết quả tài chính trước thuế</t>
  </si>
  <si>
    <t>IV</t>
  </si>
  <si>
    <t>Nghĩa vụ với NSNN (nếu có)</t>
  </si>
  <si>
    <t>V</t>
  </si>
  <si>
    <t>Kết quả tài chính sau thuế</t>
  </si>
  <si>
    <t>VI</t>
  </si>
  <si>
    <t>Chỉ tiêu hoạt động nghiệp vụ</t>
  </si>
  <si>
    <t>I. Chỉ tiêu</t>
  </si>
  <si>
    <t>Thu phí từ hợp đồng dịch vụ nhận ủy thác cho vay;</t>
  </si>
  <si>
    <t>Thu từ hoạt động dịch vụ tư vấn đầu tư, tài chính liên quan đến hoạt động của Quỹ; thu từ hoạt động dịch vụ hỗ trợ, đào tạo cho các khách hàng vay vốn của Quỹ</t>
  </si>
  <si>
    <t>Thu lãi tiền gửi;</t>
  </si>
  <si>
    <t xml:space="preserve">Thu từ chênh lệch tỷ giá </t>
  </si>
  <si>
    <t>Thu từ hoạt động tài chính khác</t>
  </si>
  <si>
    <t>Thu từ nhượng bán, thanh lý tài sản</t>
  </si>
  <si>
    <t>Thu từ hoạt động cho thuê tài sản;</t>
  </si>
  <si>
    <t>Chênh lệch các khoản thu bảo hiểm được bồi thường đền bù tổn thất tài sản sau khi thực hiện bù đắp tổn thất</t>
  </si>
  <si>
    <t>Thu nợ đã xóa thu hồi được;</t>
  </si>
  <si>
    <t>Thu hoàn nhập dự phòng;</t>
  </si>
  <si>
    <t>Các khoản thu hợp pháp khác</t>
  </si>
  <si>
    <t xml:space="preserve">Các khoản thu khác </t>
  </si>
  <si>
    <t>Chi trả lãi vốn huy động;</t>
  </si>
  <si>
    <t>Chi phí liên quan đến hoạt động ủy thác và nhận ủy thác;</t>
  </si>
  <si>
    <t xml:space="preserve">Chi trích lập dự phòng rủi ro cho vay </t>
  </si>
  <si>
    <t xml:space="preserve">Chi chênh lệch tỷ giá </t>
  </si>
  <si>
    <t>Các khoản chi khác từ hoạt động tài chính.</t>
  </si>
  <si>
    <t>Chi thuê tài sản cố định</t>
  </si>
  <si>
    <t>Chi bảo trì, bảo dưỡng, sửa chữa và vận hành tài sản</t>
  </si>
  <si>
    <t>Chi bảo hiểm tài sản, chi kiểm định phương tiện theo quy định</t>
  </si>
  <si>
    <t xml:space="preserve">Chi nhượng bán, thanh lý tài sản </t>
  </si>
  <si>
    <t>2.1</t>
  </si>
  <si>
    <t>Chi khấu hao tài sản cố định</t>
  </si>
  <si>
    <t>Chi cho hoạt động quản lý và công vụ</t>
  </si>
  <si>
    <t>Chi tham gia các hoạt động do Liên minh hợp tác xã các cấp tổ chức liên quan đến hoạt động của Quỹ hỗ trợ phát triển Hợp tác xã tỉnh</t>
  </si>
  <si>
    <t>Chi làm thêm giờ</t>
  </si>
  <si>
    <t>Chi trang phục giao dịch</t>
  </si>
  <si>
    <t>1.4</t>
  </si>
  <si>
    <t>2.2</t>
  </si>
  <si>
    <t>2.3</t>
  </si>
  <si>
    <t>3.6</t>
  </si>
  <si>
    <t>1.5</t>
  </si>
  <si>
    <t>1.6</t>
  </si>
  <si>
    <t>3.1.1</t>
  </si>
  <si>
    <t>3.1.2</t>
  </si>
  <si>
    <t>3.1.3</t>
  </si>
  <si>
    <t>3.1.4</t>
  </si>
  <si>
    <t>3.1.5</t>
  </si>
  <si>
    <t>3.1.6</t>
  </si>
  <si>
    <t>3.2.1</t>
  </si>
  <si>
    <t>3.2.2</t>
  </si>
  <si>
    <t>3.2.3</t>
  </si>
  <si>
    <t>3.2.4</t>
  </si>
  <si>
    <t>3.2.5</t>
  </si>
  <si>
    <t>3.2.6</t>
  </si>
  <si>
    <t>3.3.2</t>
  </si>
  <si>
    <t>Chi phụ cấp kiêm nhiệm</t>
  </si>
  <si>
    <t>Chi phí quản lý khác</t>
  </si>
  <si>
    <t>3.3.3</t>
  </si>
  <si>
    <t>Chi y tế, chi xăng dầu, chi phòng cháy chữa cháy, chi phương tiện vận chuyển, chi tuyên truyền, quảng cáo, tiếp thị</t>
  </si>
  <si>
    <t>3.3.4</t>
  </si>
  <si>
    <t>3.3.5</t>
  </si>
  <si>
    <t>3.3.6</t>
  </si>
  <si>
    <t>3.3.7</t>
  </si>
  <si>
    <t>3.3.8</t>
  </si>
  <si>
    <t>3.3.9</t>
  </si>
  <si>
    <t xml:space="preserve">Chi mua bảo hiểm rủi ro, các loại bảo hiểm nghiệp vụ khác </t>
  </si>
  <si>
    <t>Chi trích lập dự phòng giảm giá hàng tồn kho, dự phòng nợ phải thu khó đòi, dự phòng tổn thất tài sản, đầu tư tài chính và các khoản dự phòng khác</t>
  </si>
  <si>
    <t>Chi phí liên quan đến hoạt động cho vay, thu nợ</t>
  </si>
  <si>
    <t>Trích nộp quỹ dự phòng tài chính (10%)</t>
  </si>
  <si>
    <t>Lũy kế Quỹ đầu tư phát triển</t>
  </si>
  <si>
    <t>Lũy kế Quỹ dự phòng tài chính</t>
  </si>
  <si>
    <t>Lũy kế Quỹ dự phòng rủi ro</t>
  </si>
  <si>
    <t>Chi tiếp khách, giao dịch, đối ngoại</t>
  </si>
  <si>
    <t xml:space="preserve"> </t>
  </si>
  <si>
    <t>Chi khen thưởng</t>
  </si>
  <si>
    <t>Kế hoạch năm 2025</t>
  </si>
  <si>
    <t>Trích nộp Quỹ đầu tư phát triển (30%)</t>
  </si>
  <si>
    <t>3.2.7</t>
  </si>
  <si>
    <t>3.2.8</t>
  </si>
  <si>
    <t xml:space="preserve">Chi công tác phí khoán </t>
  </si>
  <si>
    <t>Chi về tài sản, công cụ dụng cụ</t>
  </si>
  <si>
    <t>Chi mua sắm công cụ, dụng cụ ( Máy tính, máy in, bàn ghế, tủ TL)</t>
  </si>
  <si>
    <t>3.2.9</t>
  </si>
  <si>
    <t>3.2.10</t>
  </si>
  <si>
    <t>Chi trao đổi học tập kinh nghiệm một số tỉnh</t>
  </si>
  <si>
    <t>Lương hợp đồng kế toán chuyên trách năm 2024: 5,5tr/tháng  x 12  dự kiến năm 2025: 6,5tr/tháng x 12 tháng</t>
  </si>
  <si>
    <t>Thù lao đối với người quản lý không chuyên trách, thù lao đối với cán bộ kiêm nhiệm, người lao động</t>
  </si>
  <si>
    <t>3.3.10</t>
  </si>
  <si>
    <t>Chi cho dịch vụ kiểm toán</t>
  </si>
  <si>
    <t>Thực hiện năm 2024</t>
  </si>
  <si>
    <t>Kế hoạch năm 2026</t>
  </si>
  <si>
    <t>Kế hoạch năm 2027</t>
  </si>
  <si>
    <t>Kế hoạch năm 2028</t>
  </si>
  <si>
    <t>Các khoản chi khác, thẩm định dự án (800.000đ/ dự án x 70 dự án)</t>
  </si>
  <si>
    <t>thù lao người quản lý và phụ cấp tín dụng, kế toán kiêm nhiệm (29,1tr/tháng x 12)</t>
  </si>
  <si>
    <t>Chi tiền công bảo vệ cơ quan (4tr x 12)</t>
  </si>
  <si>
    <t>Chi hoa chúc mừng các ngày lễ lớn (10 lãng x 1,5tr)</t>
  </si>
  <si>
    <t>Chi thuê xe đi kiểm tra các dự án</t>
  </si>
  <si>
    <t>Chi hội nghị, lễ tân, khánh tiết theo quy định của pháp luật, tiếp khách</t>
  </si>
  <si>
    <t>Chi ăn ca cho cán bộ, nhân viên Quỹ</t>
  </si>
  <si>
    <t>Chi ngày 30/4 và 1/5, giỗ tổ Hùng Vương, ngày 02/9, tết dương lịch</t>
  </si>
  <si>
    <t>Thu lãi cho vay;  2024 là 26.259 tỷ x 0,57%/ tháng x 12 tháng;  2025 là 31.259 tỷ x 0,57% x 12 tháng; 2026 là 36.259 tỷ x 0,57% x 12 tháng; 2027 là 41.259 tỷ x 0,57% x 12 tháng; 2028 là 46.259 tỷ x 0,57% x 12 tháng</t>
  </si>
  <si>
    <t>Trích quỹ khen thưởng, phúc lợi cho người lao động</t>
  </si>
  <si>
    <t>Trích nộp bổ sung vốn điều lệ</t>
  </si>
  <si>
    <t>3.3.11</t>
  </si>
  <si>
    <t>3.3.12</t>
  </si>
  <si>
    <t>Chi thuê phòng ngủ, phụ cấp công tác phí đi công tác</t>
  </si>
  <si>
    <t>Chi nâng cấp phần mềm kế toán Quỹ</t>
  </si>
  <si>
    <t>Chi thanh toán 02 tín dụng chuyên trách (9tr/người x 2 người x 12 tháng)</t>
  </si>
  <si>
    <t>Các khoản đóng góp:Bảo hiểm xã hội, bảo hiểm y tế, bảo hiểm thất nghiệp, kinh phí công đoàn cho cán bộ tín dụng chuyên trách (216tr x 23,5%))</t>
  </si>
  <si>
    <t>Các khoản đóng góp:Bảo hiểm xã hội, bảo hiểm y tế, bảo hiểm thất nghiệp, kinh phí công đoàn cho cán bộ chuyên trách (66tr x 23,5%)</t>
  </si>
  <si>
    <t>thù lao 01 phó giám đốc chuyên trách (21tr x12)</t>
  </si>
  <si>
    <t>01 kế toán trưởng chuyên trách (16tr x 12 tháng)</t>
  </si>
  <si>
    <t>Các khoản đóng góp:Bảo hiểm xã hội, bảo hiểm y tế, bảo hiểm thất nghiệp, kinh phí công đoàn cho kế toán trưởng chuyên trách (192tr x 23,5%)</t>
  </si>
  <si>
    <t>thù lao 01 phó giám đốc chuyên trách (18tr x12)</t>
  </si>
  <si>
    <t>Các khoản đóng góp:Bảo hiểm xã hội, bảo hiểm y tế, bảo hiểm thất nghiệp, kinh phí công đoàn cho PGĐ chuyên trách ( 216tr x23,5%)</t>
  </si>
  <si>
    <t>Các khoản đóng góp:Bảo hiểm xã hội, bảo hiểm y tế, bảo hiểm thất nghiệp, kinh phí công đoàn cho giám đốc chuyên trách ( 252tr x23,5%)</t>
  </si>
  <si>
    <t>3.2.11</t>
  </si>
  <si>
    <t>3.2.12</t>
  </si>
  <si>
    <t>3.2.13</t>
  </si>
  <si>
    <t>3.2.14</t>
  </si>
  <si>
    <t>3.2.15</t>
  </si>
  <si>
    <t>3.2.16</t>
  </si>
  <si>
    <t>3.2.17</t>
  </si>
  <si>
    <t>Chi tết âm lịch cán bộ Quỹ</t>
  </si>
  <si>
    <t>Đơn vị tính: đồng</t>
  </si>
  <si>
    <t>3.3.1</t>
  </si>
  <si>
    <t>Chi điện nước, điện thoại, internet, bưu phí, vật liệu, giấy in, VVP</t>
  </si>
  <si>
    <t>PHỤ LỤC 2: KẾ HOẠCH TÀI CHÍNH 2024-2028</t>
  </si>
  <si>
    <t>(Kèm theo Quyết định số             /QĐ-UBND ngày           /02/2024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</si>
</sst>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0" x14ac:knownFonts="1">
    <font>
      <sz val="11"/>
      <color theme="1"/>
      <name val="Calibri"/>
      <family val="2"/>
      <scheme val="minor"/>
    </font>
    <font>
      <sz val="12"/>
      <color theme="1"/>
      <name val="Times New Roman"/>
      <family val="1"/>
      <charset val="163"/>
    </font>
    <font>
      <b/>
      <sz val="12"/>
      <color theme="1"/>
      <name val="Times New Roman"/>
      <family val="1"/>
      <charset val="163"/>
    </font>
    <font>
      <i/>
      <sz val="12"/>
      <color theme="1"/>
      <name val="Times New Roman"/>
      <family val="1"/>
      <charset val="163"/>
    </font>
    <font>
      <sz val="11"/>
      <color theme="1"/>
      <name val="Times New Roman"/>
      <family val="1"/>
      <charset val="163"/>
    </font>
    <font>
      <sz val="11"/>
      <color theme="1"/>
      <name val="Calibri"/>
      <family val="2"/>
      <scheme val="minor"/>
    </font>
    <font>
      <b/>
      <sz val="11"/>
      <color theme="1"/>
      <name val="Calibri"/>
      <family val="2"/>
      <scheme val="minor"/>
    </font>
    <font>
      <b/>
      <sz val="10"/>
      <color theme="1"/>
      <name val="Times New Roman"/>
      <family val="1"/>
    </font>
    <font>
      <sz val="14"/>
      <color theme="1"/>
      <name val="Times New Roman"/>
      <family val="1"/>
      <charset val="163"/>
    </font>
    <font>
      <b/>
      <i/>
      <sz val="12"/>
      <color theme="1"/>
      <name val="Times New Roman"/>
      <family val="1"/>
      <charset val="163"/>
    </font>
    <font>
      <b/>
      <i/>
      <sz val="11"/>
      <color theme="1"/>
      <name val="Calibri"/>
      <family val="2"/>
      <scheme val="minor"/>
    </font>
    <font>
      <sz val="14"/>
      <color theme="1"/>
      <name val="Calibri"/>
      <family val="2"/>
      <scheme val="minor"/>
    </font>
    <font>
      <sz val="12"/>
      <color rgb="FF000000"/>
      <name val="Times New Roman"/>
      <family val="1"/>
      <charset val="163"/>
    </font>
    <font>
      <b/>
      <i/>
      <sz val="12"/>
      <color rgb="FF000000"/>
      <name val="Times New Roman"/>
      <family val="1"/>
      <charset val="163"/>
    </font>
    <font>
      <i/>
      <sz val="11"/>
      <color theme="1"/>
      <name val="Calibri"/>
      <family val="2"/>
      <scheme val="minor"/>
    </font>
    <font>
      <sz val="12"/>
      <color theme="1"/>
      <name val="Times New Roman"/>
      <family val="1"/>
    </font>
    <font>
      <b/>
      <sz val="12"/>
      <color theme="1"/>
      <name val="Times New Roman"/>
      <family val="1"/>
    </font>
    <font>
      <b/>
      <sz val="14"/>
      <name val="Times New Roman"/>
      <family val="1"/>
    </font>
    <font>
      <i/>
      <sz val="14"/>
      <name val="Times New Roman"/>
      <family val="1"/>
    </font>
    <font>
      <b/>
      <sz val="13"/>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45">
    <xf numFmtId="0" fontId="0" fillId="0" borderId="0" xfId="0"/>
    <xf numFmtId="0" fontId="2" fillId="0" borderId="0" xfId="0" applyFont="1" applyAlignment="1">
      <alignment vertical="center"/>
    </xf>
    <xf numFmtId="164" fontId="0" fillId="0" borderId="0" xfId="1" applyNumberFormat="1" applyFont="1" applyFill="1" applyAlignment="1">
      <alignment horizontal="right"/>
    </xf>
    <xf numFmtId="0" fontId="3" fillId="0" borderId="0" xfId="0" applyFont="1" applyAlignment="1">
      <alignment horizontal="right" vertical="center"/>
    </xf>
    <xf numFmtId="9" fontId="3" fillId="0" borderId="0" xfId="2" applyFont="1" applyFill="1" applyAlignment="1">
      <alignment horizontal="right" vertical="center"/>
    </xf>
    <xf numFmtId="0" fontId="2" fillId="0" borderId="1"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0" fontId="2" fillId="0" borderId="1" xfId="0" applyFont="1" applyBorder="1" applyAlignment="1">
      <alignment horizontal="left" vertical="center" wrapText="1"/>
    </xf>
    <xf numFmtId="164" fontId="2" fillId="0" borderId="1" xfId="1" applyNumberFormat="1" applyFont="1" applyFill="1" applyBorder="1" applyAlignment="1">
      <alignment horizontal="righ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64" fontId="1" fillId="0" borderId="1" xfId="1" applyNumberFormat="1" applyFont="1" applyFill="1" applyBorder="1" applyAlignment="1">
      <alignment horizontal="right" vertical="center" wrapText="1"/>
    </xf>
    <xf numFmtId="0" fontId="1" fillId="0" borderId="1" xfId="0" applyFont="1" applyBorder="1" applyAlignment="1">
      <alignment horizontal="right" vertical="center" wrapText="1"/>
    </xf>
    <xf numFmtId="0" fontId="2" fillId="0" borderId="1" xfId="0" applyFont="1" applyBorder="1" applyAlignment="1">
      <alignment horizontal="right" vertical="center" wrapText="1"/>
    </xf>
    <xf numFmtId="0" fontId="1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164" fontId="9" fillId="0" borderId="1" xfId="1" applyNumberFormat="1" applyFont="1" applyFill="1" applyBorder="1" applyAlignment="1">
      <alignment horizontal="right" vertical="center" wrapText="1"/>
    </xf>
    <xf numFmtId="164" fontId="15" fillId="0" borderId="1" xfId="1" applyNumberFormat="1" applyFont="1" applyFill="1" applyBorder="1" applyAlignment="1">
      <alignment horizontal="right" vertical="center"/>
    </xf>
    <xf numFmtId="164" fontId="15" fillId="0" borderId="1" xfId="1" applyNumberFormat="1" applyFont="1" applyFill="1" applyBorder="1" applyAlignment="1">
      <alignment horizontal="right"/>
    </xf>
    <xf numFmtId="164" fontId="15" fillId="0" borderId="1" xfId="1" applyNumberFormat="1" applyFont="1" applyFill="1" applyBorder="1"/>
    <xf numFmtId="0" fontId="9" fillId="0" borderId="1" xfId="0" applyFont="1" applyBorder="1" applyAlignment="1">
      <alignment horizontal="center" vertical="center"/>
    </xf>
    <xf numFmtId="0" fontId="13" fillId="0" borderId="1" xfId="0" applyFont="1" applyBorder="1" applyAlignment="1">
      <alignment horizontal="center" vertical="center" wrapText="1"/>
    </xf>
    <xf numFmtId="0" fontId="2" fillId="0" borderId="1" xfId="0" applyFont="1" applyBorder="1" applyAlignment="1">
      <alignment horizontal="center" vertical="center"/>
    </xf>
    <xf numFmtId="164" fontId="2" fillId="0" borderId="1" xfId="1" applyNumberFormat="1" applyFont="1" applyFill="1" applyBorder="1" applyAlignment="1">
      <alignment vertical="center"/>
    </xf>
    <xf numFmtId="164" fontId="2" fillId="0" borderId="1" xfId="1" applyNumberFormat="1" applyFont="1" applyFill="1" applyBorder="1"/>
    <xf numFmtId="164" fontId="16" fillId="0" borderId="1" xfId="1" applyNumberFormat="1" applyFont="1" applyFill="1" applyBorder="1" applyAlignment="1">
      <alignment horizontal="right" vertical="center" wrapText="1"/>
    </xf>
    <xf numFmtId="0" fontId="6" fillId="0" borderId="0" xfId="0" applyFont="1"/>
    <xf numFmtId="164" fontId="6" fillId="0" borderId="0" xfId="0" applyNumberFormat="1" applyFont="1"/>
    <xf numFmtId="0" fontId="8" fillId="0" borderId="0" xfId="0" applyFont="1"/>
    <xf numFmtId="0" fontId="10" fillId="0" borderId="0" xfId="0" applyFont="1"/>
    <xf numFmtId="0" fontId="11" fillId="0" borderId="0" xfId="0" applyFont="1"/>
    <xf numFmtId="164" fontId="11" fillId="0" borderId="0" xfId="0" applyNumberFormat="1" applyFont="1"/>
    <xf numFmtId="0" fontId="7" fillId="0" borderId="0" xfId="0" applyFont="1"/>
    <xf numFmtId="164" fontId="0" fillId="0" borderId="0" xfId="0" applyNumberFormat="1"/>
    <xf numFmtId="0" fontId="14" fillId="0" borderId="0" xfId="0" applyFont="1"/>
    <xf numFmtId="164" fontId="14" fillId="0" borderId="0" xfId="0" applyNumberFormat="1" applyFont="1"/>
    <xf numFmtId="0" fontId="2" fillId="0" borderId="0" xfId="0" applyFont="1" applyAlignment="1">
      <alignment horizontal="center" vertical="center" wrapText="1"/>
    </xf>
    <xf numFmtId="0" fontId="2" fillId="0" borderId="0" xfId="0" applyFont="1" applyAlignment="1">
      <alignment horizontal="left" vertical="center" wrapText="1"/>
    </xf>
    <xf numFmtId="164" fontId="16" fillId="0" borderId="0" xfId="1" applyNumberFormat="1" applyFont="1" applyFill="1" applyBorder="1" applyAlignment="1">
      <alignment horizontal="right" vertical="center" wrapText="1"/>
    </xf>
    <xf numFmtId="0" fontId="17" fillId="2" borderId="0" xfId="0" applyFont="1" applyFill="1" applyAlignment="1">
      <alignment horizontal="center" vertical="center"/>
    </xf>
    <xf numFmtId="0" fontId="15" fillId="0" borderId="0" xfId="0" applyFont="1" applyAlignment="1">
      <alignment horizontal="left" vertical="center" wrapText="1"/>
    </xf>
    <xf numFmtId="0" fontId="4" fillId="0" borderId="0" xfId="0" applyFont="1" applyAlignment="1">
      <alignment horizontal="center"/>
    </xf>
    <xf numFmtId="0" fontId="18" fillId="2" borderId="0" xfId="0" applyFont="1" applyFill="1" applyAlignment="1">
      <alignment horizontal="center" vertical="center"/>
    </xf>
    <xf numFmtId="0" fontId="19" fillId="2" borderId="0" xfId="0" applyFont="1" applyFill="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1"/>
  <sheetViews>
    <sheetView tabSelected="1" topLeftCell="A34" zoomScale="115" zoomScaleNormal="115" workbookViewId="0">
      <selection activeCell="C4" sqref="C4"/>
    </sheetView>
  </sheetViews>
  <sheetFormatPr defaultColWidth="8.6328125" defaultRowHeight="14.5" x14ac:dyDescent="0.35"/>
  <cols>
    <col min="1" max="1" width="7.08984375" customWidth="1"/>
    <col min="2" max="2" width="50" customWidth="1"/>
    <col min="3" max="4" width="15.54296875" style="2" bestFit="1" customWidth="1"/>
    <col min="5" max="6" width="16.36328125" style="2" bestFit="1" customWidth="1"/>
    <col min="7" max="7" width="18.54296875" style="2" bestFit="1" customWidth="1"/>
    <col min="8" max="8" width="7.6328125" customWidth="1"/>
    <col min="9" max="9" width="19.08984375" customWidth="1"/>
  </cols>
  <sheetData>
    <row r="1" spans="1:8" ht="15.75" customHeight="1" x14ac:dyDescent="0.35">
      <c r="A1" s="44" t="s">
        <v>149</v>
      </c>
      <c r="B1" s="44"/>
      <c r="C1" s="44"/>
      <c r="D1" s="44"/>
      <c r="E1" s="44"/>
      <c r="F1" s="44"/>
      <c r="G1" s="44"/>
      <c r="H1" s="44"/>
    </row>
    <row r="2" spans="1:8" ht="18" x14ac:dyDescent="0.35">
      <c r="A2" s="43" t="s">
        <v>150</v>
      </c>
      <c r="B2" s="43"/>
      <c r="C2" s="43"/>
      <c r="D2" s="43"/>
      <c r="E2" s="43"/>
      <c r="F2" s="43"/>
      <c r="G2" s="43"/>
      <c r="H2" s="40"/>
    </row>
    <row r="3" spans="1:8" ht="15.5" x14ac:dyDescent="0.35">
      <c r="A3" s="41"/>
      <c r="B3" s="41"/>
      <c r="C3" s="42"/>
      <c r="D3" s="42"/>
      <c r="E3" s="42"/>
      <c r="F3" s="42"/>
      <c r="G3" s="42"/>
      <c r="H3" s="42"/>
    </row>
    <row r="4" spans="1:8" ht="15" x14ac:dyDescent="0.35">
      <c r="A4" s="1" t="s">
        <v>29</v>
      </c>
    </row>
    <row r="5" spans="1:8" ht="15.5" x14ac:dyDescent="0.35">
      <c r="A5" s="3"/>
      <c r="G5" s="4" t="s">
        <v>146</v>
      </c>
    </row>
    <row r="6" spans="1:8" ht="30" x14ac:dyDescent="0.35">
      <c r="A6" s="5" t="s">
        <v>0</v>
      </c>
      <c r="B6" s="5" t="s">
        <v>1</v>
      </c>
      <c r="C6" s="6" t="s">
        <v>110</v>
      </c>
      <c r="D6" s="6" t="s">
        <v>96</v>
      </c>
      <c r="E6" s="6" t="s">
        <v>111</v>
      </c>
      <c r="F6" s="6" t="s">
        <v>112</v>
      </c>
      <c r="G6" s="6" t="s">
        <v>113</v>
      </c>
    </row>
    <row r="7" spans="1:8" s="27" customFormat="1" ht="15" customHeight="1" x14ac:dyDescent="0.35">
      <c r="A7" s="5" t="s">
        <v>10</v>
      </c>
      <c r="B7" s="7" t="s">
        <v>11</v>
      </c>
      <c r="C7" s="8">
        <f>C8+C13+C17</f>
        <v>1811115600</v>
      </c>
      <c r="D7" s="8">
        <f>D8+D13+D17</f>
        <v>2155115600</v>
      </c>
      <c r="E7" s="8">
        <f>E8+E13+E17</f>
        <v>2498115600</v>
      </c>
      <c r="F7" s="8">
        <f>F8+F13+F17</f>
        <v>2842115600</v>
      </c>
      <c r="G7" s="8">
        <f>G8+G13+G17</f>
        <v>3185115600</v>
      </c>
    </row>
    <row r="8" spans="1:8" s="27" customFormat="1" ht="16.399999999999999" customHeight="1" x14ac:dyDescent="0.35">
      <c r="A8" s="5">
        <v>1</v>
      </c>
      <c r="B8" s="7" t="s">
        <v>12</v>
      </c>
      <c r="C8" s="8">
        <f t="shared" ref="C8:D8" si="0">SUM(C9:C12)</f>
        <v>1796115600</v>
      </c>
      <c r="D8" s="8">
        <f t="shared" si="0"/>
        <v>2138115600</v>
      </c>
      <c r="E8" s="8">
        <f t="shared" ref="E8:G8" si="1">SUM(E9:E12)</f>
        <v>2480115600</v>
      </c>
      <c r="F8" s="8">
        <f t="shared" si="1"/>
        <v>2822115600</v>
      </c>
      <c r="G8" s="8">
        <f t="shared" si="1"/>
        <v>3164115600</v>
      </c>
    </row>
    <row r="9" spans="1:8" ht="78" customHeight="1" x14ac:dyDescent="0.35">
      <c r="A9" s="9" t="s">
        <v>2</v>
      </c>
      <c r="B9" s="10" t="s">
        <v>122</v>
      </c>
      <c r="C9" s="11">
        <v>1796115600</v>
      </c>
      <c r="D9" s="11">
        <v>2138115600</v>
      </c>
      <c r="E9" s="11">
        <v>2480115600</v>
      </c>
      <c r="F9" s="11">
        <v>2822115600</v>
      </c>
      <c r="G9" s="11">
        <v>3164115600</v>
      </c>
    </row>
    <row r="10" spans="1:8" ht="32.25" customHeight="1" x14ac:dyDescent="0.35">
      <c r="A10" s="9" t="s">
        <v>3</v>
      </c>
      <c r="B10" s="10" t="s">
        <v>30</v>
      </c>
      <c r="C10" s="11">
        <v>0</v>
      </c>
      <c r="D10" s="11">
        <v>0</v>
      </c>
      <c r="E10" s="11"/>
      <c r="F10" s="11"/>
      <c r="G10" s="11"/>
    </row>
    <row r="11" spans="1:8" ht="60" customHeight="1" x14ac:dyDescent="0.35">
      <c r="A11" s="9" t="s">
        <v>4</v>
      </c>
      <c r="B11" s="10" t="s">
        <v>31</v>
      </c>
      <c r="C11" s="11">
        <v>0</v>
      </c>
      <c r="D11" s="11">
        <v>0</v>
      </c>
      <c r="E11" s="11"/>
      <c r="F11" s="11"/>
      <c r="G11" s="11"/>
    </row>
    <row r="12" spans="1:8" ht="20.5" customHeight="1" x14ac:dyDescent="0.35">
      <c r="A12" s="9" t="s">
        <v>57</v>
      </c>
      <c r="B12" s="10" t="s">
        <v>41</v>
      </c>
      <c r="C12" s="11"/>
      <c r="D12" s="11"/>
      <c r="E12" s="11"/>
      <c r="F12" s="11"/>
      <c r="G12" s="11"/>
    </row>
    <row r="13" spans="1:8" s="27" customFormat="1" ht="18.649999999999999" customHeight="1" x14ac:dyDescent="0.35">
      <c r="A13" s="5">
        <v>2</v>
      </c>
      <c r="B13" s="7" t="s">
        <v>13</v>
      </c>
      <c r="C13" s="8">
        <f t="shared" ref="C13:G13" si="2">SUM(C14:C16)</f>
        <v>15000000</v>
      </c>
      <c r="D13" s="8">
        <f t="shared" si="2"/>
        <v>17000000</v>
      </c>
      <c r="E13" s="8">
        <f t="shared" si="2"/>
        <v>18000000</v>
      </c>
      <c r="F13" s="8">
        <f t="shared" si="2"/>
        <v>20000000</v>
      </c>
      <c r="G13" s="8">
        <f t="shared" si="2"/>
        <v>21000000</v>
      </c>
    </row>
    <row r="14" spans="1:8" ht="16" customHeight="1" x14ac:dyDescent="0.35">
      <c r="A14" s="9" t="s">
        <v>51</v>
      </c>
      <c r="B14" s="10" t="s">
        <v>32</v>
      </c>
      <c r="C14" s="11">
        <v>15000000</v>
      </c>
      <c r="D14" s="11">
        <v>17000000</v>
      </c>
      <c r="E14" s="11">
        <v>18000000</v>
      </c>
      <c r="F14" s="11">
        <v>20000000</v>
      </c>
      <c r="G14" s="11">
        <v>21000000</v>
      </c>
    </row>
    <row r="15" spans="1:8" ht="16" customHeight="1" x14ac:dyDescent="0.35">
      <c r="A15" s="9" t="s">
        <v>58</v>
      </c>
      <c r="B15" s="10" t="s">
        <v>33</v>
      </c>
      <c r="C15" s="12">
        <v>0</v>
      </c>
      <c r="D15" s="12">
        <v>0</v>
      </c>
      <c r="E15" s="12"/>
      <c r="F15" s="12"/>
      <c r="G15" s="12"/>
    </row>
    <row r="16" spans="1:8" ht="16" customHeight="1" x14ac:dyDescent="0.35">
      <c r="A16" s="9" t="s">
        <v>59</v>
      </c>
      <c r="B16" s="10" t="s">
        <v>34</v>
      </c>
      <c r="C16" s="11">
        <v>0</v>
      </c>
      <c r="D16" s="11">
        <v>0</v>
      </c>
      <c r="E16" s="11"/>
      <c r="F16" s="11"/>
      <c r="G16" s="11"/>
    </row>
    <row r="17" spans="1:9" s="27" customFormat="1" ht="18.649999999999999" customHeight="1" x14ac:dyDescent="0.35">
      <c r="A17" s="5">
        <v>3</v>
      </c>
      <c r="B17" s="7" t="s">
        <v>14</v>
      </c>
      <c r="C17" s="13">
        <f t="shared" ref="C17:D17" si="3">SUM(C18:C23)</f>
        <v>0</v>
      </c>
      <c r="D17" s="13">
        <f t="shared" si="3"/>
        <v>0</v>
      </c>
      <c r="E17" s="13"/>
      <c r="F17" s="13"/>
      <c r="G17" s="13"/>
    </row>
    <row r="18" spans="1:9" ht="15" customHeight="1" x14ac:dyDescent="0.35">
      <c r="A18" s="9" t="s">
        <v>5</v>
      </c>
      <c r="B18" s="10" t="s">
        <v>35</v>
      </c>
      <c r="C18" s="11">
        <v>0</v>
      </c>
      <c r="D18" s="11">
        <v>0</v>
      </c>
      <c r="E18" s="11"/>
      <c r="F18" s="11"/>
      <c r="G18" s="11"/>
    </row>
    <row r="19" spans="1:9" ht="15" customHeight="1" x14ac:dyDescent="0.35">
      <c r="A19" s="9" t="s">
        <v>6</v>
      </c>
      <c r="B19" s="10" t="s">
        <v>36</v>
      </c>
      <c r="C19" s="11">
        <v>0</v>
      </c>
      <c r="D19" s="11">
        <v>0</v>
      </c>
      <c r="E19" s="11"/>
      <c r="F19" s="11"/>
      <c r="G19" s="11"/>
    </row>
    <row r="20" spans="1:9" ht="29.15" customHeight="1" x14ac:dyDescent="0.35">
      <c r="A20" s="9" t="s">
        <v>7</v>
      </c>
      <c r="B20" s="10" t="s">
        <v>37</v>
      </c>
      <c r="C20" s="11">
        <v>0</v>
      </c>
      <c r="D20" s="11">
        <v>0</v>
      </c>
      <c r="E20" s="11"/>
      <c r="F20" s="11"/>
      <c r="G20" s="11"/>
    </row>
    <row r="21" spans="1:9" ht="15" customHeight="1" x14ac:dyDescent="0.35">
      <c r="A21" s="9" t="s">
        <v>8</v>
      </c>
      <c r="B21" s="10" t="s">
        <v>38</v>
      </c>
      <c r="C21" s="11">
        <v>0</v>
      </c>
      <c r="D21" s="11">
        <v>0</v>
      </c>
      <c r="E21" s="11"/>
      <c r="F21" s="11"/>
      <c r="G21" s="11"/>
    </row>
    <row r="22" spans="1:9" ht="15" customHeight="1" x14ac:dyDescent="0.35">
      <c r="A22" s="9" t="s">
        <v>9</v>
      </c>
      <c r="B22" s="10" t="s">
        <v>39</v>
      </c>
      <c r="C22" s="11">
        <v>0</v>
      </c>
      <c r="D22" s="11">
        <v>0</v>
      </c>
      <c r="E22" s="11"/>
      <c r="F22" s="11"/>
      <c r="G22" s="11"/>
    </row>
    <row r="23" spans="1:9" ht="15" customHeight="1" x14ac:dyDescent="0.35">
      <c r="A23" s="9" t="s">
        <v>60</v>
      </c>
      <c r="B23" s="10" t="s">
        <v>40</v>
      </c>
      <c r="C23" s="11">
        <v>0</v>
      </c>
      <c r="D23" s="11">
        <v>0</v>
      </c>
      <c r="E23" s="11"/>
      <c r="F23" s="11"/>
      <c r="G23" s="11"/>
    </row>
    <row r="24" spans="1:9" s="27" customFormat="1" ht="23.5" customHeight="1" x14ac:dyDescent="0.35">
      <c r="A24" s="5" t="s">
        <v>15</v>
      </c>
      <c r="B24" s="7" t="s">
        <v>16</v>
      </c>
      <c r="C24" s="8">
        <f>C25+C32+C35+C76+C77+C78</f>
        <v>1131825000</v>
      </c>
      <c r="D24" s="8">
        <f>D25+D32+D35+D76+D77+D78</f>
        <v>1290828000</v>
      </c>
      <c r="E24" s="8">
        <f>E25+E32+E35+E76+E77+E78</f>
        <v>1960538000</v>
      </c>
      <c r="F24" s="8">
        <f>F25+F32+F35+F76+F77+F78</f>
        <v>2271058000</v>
      </c>
      <c r="G24" s="8">
        <f>G25+G32+G35+G76+G77+G78</f>
        <v>2682678000</v>
      </c>
      <c r="I24" s="28" t="s">
        <v>94</v>
      </c>
    </row>
    <row r="25" spans="1:9" s="27" customFormat="1" ht="23.5" customHeight="1" x14ac:dyDescent="0.35">
      <c r="A25" s="5">
        <v>1</v>
      </c>
      <c r="B25" s="7" t="s">
        <v>17</v>
      </c>
      <c r="C25" s="8">
        <f>SUM(C26:C31)</f>
        <v>108515000</v>
      </c>
      <c r="D25" s="8">
        <f>SUM(D26:D31)</f>
        <v>122518000</v>
      </c>
      <c r="E25" s="8">
        <f>SUM(E26:E31)</f>
        <v>140518000</v>
      </c>
      <c r="F25" s="8">
        <f>SUM(F26:F31)</f>
        <v>162518000</v>
      </c>
      <c r="G25" s="8">
        <f>SUM(G26:G31)</f>
        <v>182518000</v>
      </c>
    </row>
    <row r="26" spans="1:9" s="29" customFormat="1" ht="18.649999999999999" customHeight="1" x14ac:dyDescent="0.4">
      <c r="A26" s="9" t="s">
        <v>2</v>
      </c>
      <c r="B26" s="10" t="s">
        <v>42</v>
      </c>
      <c r="C26" s="11">
        <v>0</v>
      </c>
      <c r="D26" s="11">
        <v>0</v>
      </c>
      <c r="E26" s="11">
        <v>0</v>
      </c>
      <c r="F26" s="11">
        <v>0</v>
      </c>
      <c r="G26" s="11">
        <v>0</v>
      </c>
    </row>
    <row r="27" spans="1:9" s="29" customFormat="1" ht="20.25" customHeight="1" x14ac:dyDescent="0.4">
      <c r="A27" s="9" t="s">
        <v>3</v>
      </c>
      <c r="B27" s="10" t="s">
        <v>88</v>
      </c>
      <c r="C27" s="11">
        <v>0</v>
      </c>
      <c r="D27" s="11">
        <v>0</v>
      </c>
      <c r="E27" s="11">
        <v>0</v>
      </c>
      <c r="F27" s="11">
        <v>0</v>
      </c>
      <c r="G27" s="11">
        <v>0</v>
      </c>
    </row>
    <row r="28" spans="1:9" s="29" customFormat="1" ht="28.5" customHeight="1" x14ac:dyDescent="0.4">
      <c r="A28" s="14" t="s">
        <v>4</v>
      </c>
      <c r="B28" s="10" t="s">
        <v>43</v>
      </c>
      <c r="C28" s="11">
        <v>0</v>
      </c>
      <c r="D28" s="11">
        <v>0</v>
      </c>
      <c r="E28" s="11">
        <v>0</v>
      </c>
      <c r="F28" s="11">
        <v>0</v>
      </c>
      <c r="G28" s="11">
        <v>0</v>
      </c>
    </row>
    <row r="29" spans="1:9" s="29" customFormat="1" ht="20.25" customHeight="1" x14ac:dyDescent="0.4">
      <c r="A29" s="9" t="s">
        <v>57</v>
      </c>
      <c r="B29" s="10" t="s">
        <v>44</v>
      </c>
      <c r="C29" s="11">
        <v>52515000</v>
      </c>
      <c r="D29" s="11">
        <v>62518000</v>
      </c>
      <c r="E29" s="11">
        <v>72518000</v>
      </c>
      <c r="F29" s="11">
        <v>82518000</v>
      </c>
      <c r="G29" s="11">
        <v>92518000</v>
      </c>
    </row>
    <row r="30" spans="1:9" s="29" customFormat="1" ht="27.75" customHeight="1" x14ac:dyDescent="0.4">
      <c r="A30" s="14" t="s">
        <v>61</v>
      </c>
      <c r="B30" s="10" t="s">
        <v>86</v>
      </c>
      <c r="C30" s="11"/>
      <c r="D30" s="11"/>
      <c r="E30" s="11"/>
      <c r="F30" s="11"/>
      <c r="G30" s="11"/>
    </row>
    <row r="31" spans="1:9" s="29" customFormat="1" ht="28.5" customHeight="1" x14ac:dyDescent="0.4">
      <c r="A31" s="9" t="s">
        <v>62</v>
      </c>
      <c r="B31" s="10" t="s">
        <v>114</v>
      </c>
      <c r="C31" s="11">
        <v>56000000</v>
      </c>
      <c r="D31" s="11">
        <v>60000000</v>
      </c>
      <c r="E31" s="11">
        <v>68000000</v>
      </c>
      <c r="F31" s="11">
        <v>80000000</v>
      </c>
      <c r="G31" s="11">
        <v>90000000</v>
      </c>
    </row>
    <row r="32" spans="1:9" s="27" customFormat="1" ht="13.5" customHeight="1" x14ac:dyDescent="0.35">
      <c r="A32" s="5">
        <v>2</v>
      </c>
      <c r="B32" s="7" t="s">
        <v>18</v>
      </c>
      <c r="C32" s="8">
        <f t="shared" ref="C32" si="4">SUM(C33:C34)</f>
        <v>0</v>
      </c>
      <c r="D32" s="8">
        <f t="shared" ref="D32:G32" si="5">SUM(D33:D34)</f>
        <v>0</v>
      </c>
      <c r="E32" s="8">
        <f t="shared" si="5"/>
        <v>0</v>
      </c>
      <c r="F32" s="8">
        <f t="shared" si="5"/>
        <v>0</v>
      </c>
      <c r="G32" s="8">
        <f t="shared" si="5"/>
        <v>0</v>
      </c>
    </row>
    <row r="33" spans="1:9" ht="18.75" customHeight="1" x14ac:dyDescent="0.35">
      <c r="A33" s="9" t="s">
        <v>51</v>
      </c>
      <c r="B33" s="10" t="s">
        <v>45</v>
      </c>
      <c r="C33" s="11">
        <v>0</v>
      </c>
      <c r="D33" s="11">
        <v>0</v>
      </c>
      <c r="E33" s="11">
        <v>0</v>
      </c>
      <c r="F33" s="11">
        <v>0</v>
      </c>
      <c r="G33" s="11">
        <v>0</v>
      </c>
    </row>
    <row r="34" spans="1:9" ht="18" customHeight="1" x14ac:dyDescent="0.35">
      <c r="A34" s="9" t="s">
        <v>58</v>
      </c>
      <c r="B34" s="10" t="s">
        <v>46</v>
      </c>
      <c r="C34" s="11"/>
      <c r="D34" s="11"/>
      <c r="E34" s="11"/>
      <c r="F34" s="11"/>
      <c r="G34" s="11"/>
    </row>
    <row r="35" spans="1:9" s="27" customFormat="1" ht="23.5" customHeight="1" x14ac:dyDescent="0.35">
      <c r="A35" s="5">
        <v>3</v>
      </c>
      <c r="B35" s="7" t="s">
        <v>19</v>
      </c>
      <c r="C35" s="8">
        <f>C36+C43+C61+C74+C75</f>
        <v>983310000</v>
      </c>
      <c r="D35" s="8">
        <f>D36+D43+D61+D74+D75</f>
        <v>1118310000</v>
      </c>
      <c r="E35" s="8">
        <f>E36+E43+E61+E74+E75</f>
        <v>1770020000</v>
      </c>
      <c r="F35" s="8">
        <f>F36+F43+F61+F74+F75</f>
        <v>2048540000</v>
      </c>
      <c r="G35" s="8">
        <f>G36+G43+G61+G74+G75</f>
        <v>2440160000</v>
      </c>
      <c r="I35" s="28"/>
    </row>
    <row r="36" spans="1:9" s="30" customFormat="1" ht="19.5" customHeight="1" x14ac:dyDescent="0.35">
      <c r="A36" s="15" t="s">
        <v>5</v>
      </c>
      <c r="B36" s="16" t="s">
        <v>101</v>
      </c>
      <c r="C36" s="17">
        <f t="shared" ref="C36" si="6">SUM(C37:C42)</f>
        <v>30000000</v>
      </c>
      <c r="D36" s="17">
        <f>SUM(D37:D42)</f>
        <v>40000000</v>
      </c>
      <c r="E36" s="17">
        <f t="shared" ref="E36:G36" si="7">SUM(E37:E42)</f>
        <v>80000000</v>
      </c>
      <c r="F36" s="17">
        <f t="shared" si="7"/>
        <v>50000000</v>
      </c>
      <c r="G36" s="17">
        <f t="shared" si="7"/>
        <v>60000000</v>
      </c>
    </row>
    <row r="37" spans="1:9" ht="19.5" customHeight="1" x14ac:dyDescent="0.35">
      <c r="A37" s="9" t="s">
        <v>63</v>
      </c>
      <c r="B37" s="10" t="s">
        <v>52</v>
      </c>
      <c r="C37" s="11">
        <v>0</v>
      </c>
      <c r="D37" s="11">
        <v>0</v>
      </c>
      <c r="E37" s="11">
        <v>0</v>
      </c>
      <c r="F37" s="11">
        <v>0</v>
      </c>
      <c r="G37" s="11">
        <v>0</v>
      </c>
    </row>
    <row r="38" spans="1:9" ht="19.5" customHeight="1" x14ac:dyDescent="0.35">
      <c r="A38" s="9" t="s">
        <v>64</v>
      </c>
      <c r="B38" s="10" t="s">
        <v>47</v>
      </c>
      <c r="C38" s="11"/>
      <c r="D38" s="11"/>
      <c r="E38" s="11"/>
      <c r="F38" s="11"/>
      <c r="G38" s="11"/>
    </row>
    <row r="39" spans="1:9" ht="30.75" customHeight="1" x14ac:dyDescent="0.35">
      <c r="A39" s="9" t="s">
        <v>65</v>
      </c>
      <c r="B39" s="10" t="s">
        <v>48</v>
      </c>
      <c r="C39" s="11"/>
      <c r="D39" s="11"/>
      <c r="E39" s="11"/>
      <c r="F39" s="11"/>
      <c r="G39" s="11"/>
    </row>
    <row r="40" spans="1:9" ht="30" customHeight="1" x14ac:dyDescent="0.35">
      <c r="A40" s="9" t="s">
        <v>66</v>
      </c>
      <c r="B40" s="10" t="s">
        <v>102</v>
      </c>
      <c r="C40" s="11">
        <v>30000000</v>
      </c>
      <c r="D40" s="11">
        <v>40000000</v>
      </c>
      <c r="E40" s="11">
        <v>80000000</v>
      </c>
      <c r="F40" s="11">
        <v>50000000</v>
      </c>
      <c r="G40" s="11">
        <v>60000000</v>
      </c>
    </row>
    <row r="41" spans="1:9" ht="27.75" customHeight="1" x14ac:dyDescent="0.35">
      <c r="A41" s="9" t="s">
        <v>67</v>
      </c>
      <c r="B41" s="10" t="s">
        <v>49</v>
      </c>
      <c r="C41" s="11"/>
      <c r="D41" s="11"/>
      <c r="E41" s="11"/>
      <c r="F41" s="11"/>
      <c r="G41" s="11"/>
    </row>
    <row r="42" spans="1:9" ht="19.5" customHeight="1" x14ac:dyDescent="0.35">
      <c r="A42" s="9" t="s">
        <v>68</v>
      </c>
      <c r="B42" s="10" t="s">
        <v>50</v>
      </c>
      <c r="C42" s="11"/>
      <c r="D42" s="11"/>
      <c r="E42" s="11"/>
      <c r="F42" s="11"/>
      <c r="G42" s="11"/>
    </row>
    <row r="43" spans="1:9" s="30" customFormat="1" ht="30" customHeight="1" x14ac:dyDescent="0.35">
      <c r="A43" s="15" t="s">
        <v>6</v>
      </c>
      <c r="B43" s="16" t="s">
        <v>107</v>
      </c>
      <c r="C43" s="17">
        <f t="shared" ref="C43:D43" si="8">SUM(C44:C60)</f>
        <v>618510000</v>
      </c>
      <c r="D43" s="17">
        <f t="shared" si="8"/>
        <v>623510000</v>
      </c>
      <c r="E43" s="17">
        <f t="shared" ref="E43:G43" si="9">SUM(E44:E60)</f>
        <v>1170220000</v>
      </c>
      <c r="F43" s="17">
        <f t="shared" si="9"/>
        <v>1428740000</v>
      </c>
      <c r="G43" s="17">
        <f t="shared" si="9"/>
        <v>1790360000</v>
      </c>
    </row>
    <row r="44" spans="1:9" ht="30" customHeight="1" x14ac:dyDescent="0.35">
      <c r="A44" s="9" t="s">
        <v>69</v>
      </c>
      <c r="B44" s="10" t="s">
        <v>115</v>
      </c>
      <c r="C44" s="18">
        <v>349200000</v>
      </c>
      <c r="D44" s="18">
        <v>349200000</v>
      </c>
      <c r="E44" s="18">
        <v>306000000</v>
      </c>
      <c r="F44" s="18">
        <v>306000000</v>
      </c>
      <c r="G44" s="18">
        <v>306000000</v>
      </c>
    </row>
    <row r="45" spans="1:9" ht="30" customHeight="1" x14ac:dyDescent="0.35">
      <c r="A45" s="9" t="s">
        <v>70</v>
      </c>
      <c r="B45" s="10" t="s">
        <v>132</v>
      </c>
      <c r="C45" s="18"/>
      <c r="D45" s="18"/>
      <c r="E45" s="18"/>
      <c r="F45" s="18"/>
      <c r="G45" s="18">
        <v>252000000</v>
      </c>
    </row>
    <row r="46" spans="1:9" ht="48" customHeight="1" x14ac:dyDescent="0.35">
      <c r="A46" s="9" t="s">
        <v>71</v>
      </c>
      <c r="B46" s="10" t="s">
        <v>137</v>
      </c>
      <c r="C46" s="18"/>
      <c r="D46" s="18"/>
      <c r="E46" s="18"/>
      <c r="F46" s="18"/>
      <c r="G46" s="18">
        <v>59220000</v>
      </c>
    </row>
    <row r="47" spans="1:9" ht="30" customHeight="1" x14ac:dyDescent="0.35">
      <c r="A47" s="9" t="s">
        <v>72</v>
      </c>
      <c r="B47" s="10" t="s">
        <v>135</v>
      </c>
      <c r="C47" s="18"/>
      <c r="D47" s="18"/>
      <c r="E47" s="18">
        <v>216000000</v>
      </c>
      <c r="F47" s="18">
        <v>216000000</v>
      </c>
      <c r="G47" s="18">
        <v>216000000</v>
      </c>
    </row>
    <row r="48" spans="1:9" ht="38.25" customHeight="1" x14ac:dyDescent="0.35">
      <c r="A48" s="9" t="s">
        <v>73</v>
      </c>
      <c r="B48" s="10" t="s">
        <v>136</v>
      </c>
      <c r="C48" s="19"/>
      <c r="D48" s="19"/>
      <c r="E48" s="18">
        <v>50760000</v>
      </c>
      <c r="F48" s="18">
        <v>50760000</v>
      </c>
      <c r="G48" s="18">
        <v>50760000</v>
      </c>
    </row>
    <row r="49" spans="1:9" ht="35.25" customHeight="1" x14ac:dyDescent="0.35">
      <c r="A49" s="9" t="s">
        <v>74</v>
      </c>
      <c r="B49" s="10" t="s">
        <v>129</v>
      </c>
      <c r="C49" s="19"/>
      <c r="D49" s="19"/>
      <c r="E49" s="18">
        <v>216000000</v>
      </c>
      <c r="F49" s="18">
        <v>216000000</v>
      </c>
      <c r="G49" s="18">
        <v>216000000</v>
      </c>
    </row>
    <row r="50" spans="1:9" ht="55.5" customHeight="1" x14ac:dyDescent="0.35">
      <c r="A50" s="9" t="s">
        <v>98</v>
      </c>
      <c r="B50" s="10" t="s">
        <v>130</v>
      </c>
      <c r="C50" s="19"/>
      <c r="D50" s="19"/>
      <c r="E50" s="18">
        <v>50750000</v>
      </c>
      <c r="F50" s="18">
        <v>50750000</v>
      </c>
      <c r="G50" s="18">
        <v>50750000</v>
      </c>
    </row>
    <row r="51" spans="1:9" ht="31.5" customHeight="1" x14ac:dyDescent="0.35">
      <c r="A51" s="9" t="s">
        <v>99</v>
      </c>
      <c r="B51" s="10" t="s">
        <v>133</v>
      </c>
      <c r="C51" s="19"/>
      <c r="D51" s="19"/>
      <c r="E51" s="18"/>
      <c r="F51" s="18">
        <v>192000000</v>
      </c>
      <c r="G51" s="18">
        <v>192000000</v>
      </c>
    </row>
    <row r="52" spans="1:9" ht="49.5" customHeight="1" x14ac:dyDescent="0.35">
      <c r="A52" s="9" t="s">
        <v>103</v>
      </c>
      <c r="B52" s="10" t="s">
        <v>134</v>
      </c>
      <c r="C52" s="19"/>
      <c r="D52" s="19"/>
      <c r="E52" s="18"/>
      <c r="F52" s="18">
        <v>45120000</v>
      </c>
      <c r="G52" s="18">
        <v>45120000</v>
      </c>
    </row>
    <row r="53" spans="1:9" ht="45" customHeight="1" x14ac:dyDescent="0.35">
      <c r="A53" s="9" t="s">
        <v>104</v>
      </c>
      <c r="B53" s="10" t="s">
        <v>106</v>
      </c>
      <c r="C53" s="18">
        <v>66000000</v>
      </c>
      <c r="D53" s="18">
        <v>66000000</v>
      </c>
      <c r="E53" s="18">
        <v>84000000</v>
      </c>
      <c r="F53" s="18">
        <v>84000000</v>
      </c>
      <c r="G53" s="18">
        <v>96000000</v>
      </c>
    </row>
    <row r="54" spans="1:9" ht="44.25" customHeight="1" x14ac:dyDescent="0.35">
      <c r="A54" s="9" t="s">
        <v>138</v>
      </c>
      <c r="B54" s="10" t="s">
        <v>131</v>
      </c>
      <c r="C54" s="11">
        <v>15510000</v>
      </c>
      <c r="D54" s="11">
        <v>15510000</v>
      </c>
      <c r="E54" s="11">
        <v>18510000</v>
      </c>
      <c r="F54" s="11">
        <v>18510000</v>
      </c>
      <c r="G54" s="11">
        <v>21510000</v>
      </c>
    </row>
    <row r="55" spans="1:9" s="31" customFormat="1" ht="18.75" customHeight="1" x14ac:dyDescent="0.45">
      <c r="A55" s="9" t="s">
        <v>139</v>
      </c>
      <c r="B55" s="10" t="s">
        <v>56</v>
      </c>
      <c r="C55" s="11">
        <v>12000000</v>
      </c>
      <c r="D55" s="11">
        <v>12000000</v>
      </c>
      <c r="E55" s="11">
        <v>26000000</v>
      </c>
      <c r="F55" s="11">
        <v>28000000</v>
      </c>
      <c r="G55" s="11">
        <v>42000000</v>
      </c>
    </row>
    <row r="56" spans="1:9" s="31" customFormat="1" ht="18.75" customHeight="1" x14ac:dyDescent="0.45">
      <c r="A56" s="9" t="s">
        <v>140</v>
      </c>
      <c r="B56" s="10" t="s">
        <v>55</v>
      </c>
      <c r="C56" s="11">
        <v>15000000</v>
      </c>
      <c r="D56" s="11">
        <v>20000000</v>
      </c>
      <c r="E56" s="11">
        <v>20000000</v>
      </c>
      <c r="F56" s="11">
        <v>30000000</v>
      </c>
      <c r="G56" s="11">
        <v>30000000</v>
      </c>
    </row>
    <row r="57" spans="1:9" s="31" customFormat="1" ht="18.75" customHeight="1" x14ac:dyDescent="0.45">
      <c r="A57" s="9" t="s">
        <v>141</v>
      </c>
      <c r="B57" s="10" t="s">
        <v>120</v>
      </c>
      <c r="C57" s="11">
        <v>28800000</v>
      </c>
      <c r="D57" s="11">
        <v>28800000</v>
      </c>
      <c r="E57" s="11">
        <v>31200000</v>
      </c>
      <c r="F57" s="11">
        <v>33600000</v>
      </c>
      <c r="G57" s="11">
        <v>36000000</v>
      </c>
    </row>
    <row r="58" spans="1:9" s="31" customFormat="1" ht="18.75" customHeight="1" x14ac:dyDescent="0.45">
      <c r="A58" s="9" t="s">
        <v>142</v>
      </c>
      <c r="B58" s="10" t="s">
        <v>116</v>
      </c>
      <c r="C58" s="11">
        <v>48000000</v>
      </c>
      <c r="D58" s="11">
        <v>48000000</v>
      </c>
      <c r="E58" s="11">
        <v>60000000</v>
      </c>
      <c r="F58" s="11">
        <v>60000000</v>
      </c>
      <c r="G58" s="11">
        <v>72000000</v>
      </c>
    </row>
    <row r="59" spans="1:9" s="31" customFormat="1" ht="36" customHeight="1" x14ac:dyDescent="0.45">
      <c r="A59" s="9" t="s">
        <v>143</v>
      </c>
      <c r="B59" s="10" t="s">
        <v>121</v>
      </c>
      <c r="C59" s="11">
        <v>48000000</v>
      </c>
      <c r="D59" s="11">
        <v>48000000</v>
      </c>
      <c r="E59" s="11">
        <v>52000000</v>
      </c>
      <c r="F59" s="11">
        <v>56000000</v>
      </c>
      <c r="G59" s="11">
        <v>60000000</v>
      </c>
    </row>
    <row r="60" spans="1:9" s="31" customFormat="1" ht="29.25" customHeight="1" x14ac:dyDescent="0.45">
      <c r="A60" s="9" t="s">
        <v>144</v>
      </c>
      <c r="B60" s="10" t="s">
        <v>145</v>
      </c>
      <c r="C60" s="11">
        <v>36000000</v>
      </c>
      <c r="D60" s="11">
        <v>36000000</v>
      </c>
      <c r="E60" s="11">
        <v>39000000</v>
      </c>
      <c r="F60" s="11">
        <v>42000000</v>
      </c>
      <c r="G60" s="11">
        <v>45000000</v>
      </c>
    </row>
    <row r="61" spans="1:9" s="27" customFormat="1" ht="30.75" customHeight="1" x14ac:dyDescent="0.35">
      <c r="A61" s="5" t="s">
        <v>7</v>
      </c>
      <c r="B61" s="7" t="s">
        <v>53</v>
      </c>
      <c r="C61" s="8">
        <f>SUM(C62:C73)</f>
        <v>334800000</v>
      </c>
      <c r="D61" s="8">
        <f>SUM(D62:D73)</f>
        <v>454800000</v>
      </c>
      <c r="E61" s="8">
        <f>SUM(E62:E73)</f>
        <v>519800000</v>
      </c>
      <c r="F61" s="8">
        <f>SUM(F62:F73)</f>
        <v>569800000</v>
      </c>
      <c r="G61" s="8">
        <f>SUM(G62:G73)</f>
        <v>589800000</v>
      </c>
    </row>
    <row r="62" spans="1:9" s="31" customFormat="1" ht="26.25" customHeight="1" x14ac:dyDescent="0.45">
      <c r="A62" s="9" t="s">
        <v>147</v>
      </c>
      <c r="B62" s="10" t="s">
        <v>148</v>
      </c>
      <c r="C62" s="11">
        <v>30000000</v>
      </c>
      <c r="D62" s="11">
        <v>40000000</v>
      </c>
      <c r="E62" s="11">
        <v>45000000</v>
      </c>
      <c r="F62" s="11">
        <v>55000000</v>
      </c>
      <c r="G62" s="11">
        <v>60000000</v>
      </c>
    </row>
    <row r="63" spans="1:9" s="31" customFormat="1" ht="28.5" customHeight="1" x14ac:dyDescent="0.45">
      <c r="A63" s="9" t="s">
        <v>75</v>
      </c>
      <c r="B63" s="10" t="s">
        <v>100</v>
      </c>
      <c r="C63" s="11">
        <v>4800000</v>
      </c>
      <c r="D63" s="11">
        <v>4800000</v>
      </c>
      <c r="E63" s="11">
        <v>4800000</v>
      </c>
      <c r="F63" s="11">
        <v>4800000</v>
      </c>
      <c r="G63" s="11">
        <v>4800000</v>
      </c>
      <c r="I63" s="32"/>
    </row>
    <row r="64" spans="1:9" s="31" customFormat="1" ht="15" customHeight="1" x14ac:dyDescent="0.45">
      <c r="A64" s="9" t="s">
        <v>78</v>
      </c>
      <c r="B64" s="10" t="s">
        <v>118</v>
      </c>
      <c r="C64" s="20">
        <v>30000000</v>
      </c>
      <c r="D64" s="20">
        <v>40000000</v>
      </c>
      <c r="E64" s="20">
        <v>50000000</v>
      </c>
      <c r="F64" s="20">
        <v>50000000</v>
      </c>
      <c r="G64" s="20">
        <v>55000000</v>
      </c>
    </row>
    <row r="65" spans="1:15" s="31" customFormat="1" ht="25.5" customHeight="1" x14ac:dyDescent="0.45">
      <c r="A65" s="9" t="s">
        <v>80</v>
      </c>
      <c r="B65" s="10" t="s">
        <v>93</v>
      </c>
      <c r="C65" s="11"/>
      <c r="D65" s="11"/>
      <c r="E65" s="11"/>
      <c r="F65" s="11"/>
      <c r="G65" s="11"/>
    </row>
    <row r="66" spans="1:15" s="31" customFormat="1" ht="21" customHeight="1" x14ac:dyDescent="0.45">
      <c r="A66" s="9" t="s">
        <v>81</v>
      </c>
      <c r="B66" s="10" t="s">
        <v>105</v>
      </c>
      <c r="C66" s="11">
        <v>40000000</v>
      </c>
      <c r="D66" s="11">
        <v>50000000</v>
      </c>
      <c r="E66" s="11">
        <v>50000000</v>
      </c>
      <c r="F66" s="11">
        <v>70000000</v>
      </c>
      <c r="G66" s="11">
        <v>70000000</v>
      </c>
      <c r="O66" s="31" t="s">
        <v>94</v>
      </c>
    </row>
    <row r="67" spans="1:15" s="31" customFormat="1" ht="21.75" customHeight="1" x14ac:dyDescent="0.45">
      <c r="A67" s="9" t="s">
        <v>82</v>
      </c>
      <c r="B67" s="10" t="s">
        <v>95</v>
      </c>
      <c r="C67" s="11">
        <v>60000000</v>
      </c>
      <c r="D67" s="11">
        <v>60000000</v>
      </c>
      <c r="E67" s="11">
        <v>70000000</v>
      </c>
      <c r="F67" s="11">
        <v>70000000</v>
      </c>
      <c r="G67" s="11">
        <v>70000000</v>
      </c>
    </row>
    <row r="68" spans="1:15" s="31" customFormat="1" ht="36.75" customHeight="1" x14ac:dyDescent="0.45">
      <c r="A68" s="9" t="s">
        <v>83</v>
      </c>
      <c r="B68" s="10" t="s">
        <v>117</v>
      </c>
      <c r="C68" s="11">
        <v>15000000</v>
      </c>
      <c r="D68" s="11">
        <v>20000000</v>
      </c>
      <c r="E68" s="11">
        <v>20000000</v>
      </c>
      <c r="F68" s="11">
        <v>30000000</v>
      </c>
      <c r="G68" s="11">
        <v>30000000</v>
      </c>
    </row>
    <row r="69" spans="1:15" s="31" customFormat="1" ht="39" customHeight="1" x14ac:dyDescent="0.45">
      <c r="A69" s="9" t="s">
        <v>84</v>
      </c>
      <c r="B69" s="10" t="s">
        <v>79</v>
      </c>
      <c r="C69" s="11">
        <v>40000000</v>
      </c>
      <c r="D69" s="11">
        <v>60000000</v>
      </c>
      <c r="E69" s="11">
        <v>60000000</v>
      </c>
      <c r="F69" s="11">
        <v>60000000</v>
      </c>
      <c r="G69" s="11">
        <v>70000000</v>
      </c>
    </row>
    <row r="70" spans="1:15" s="31" customFormat="1" ht="21.75" customHeight="1" x14ac:dyDescent="0.45">
      <c r="A70" s="9" t="s">
        <v>85</v>
      </c>
      <c r="B70" s="10" t="s">
        <v>109</v>
      </c>
      <c r="C70" s="11"/>
      <c r="D70" s="11">
        <v>40000000</v>
      </c>
      <c r="E70" s="11">
        <v>50000000</v>
      </c>
      <c r="F70" s="11">
        <v>50000000</v>
      </c>
      <c r="G70" s="11">
        <v>50000000</v>
      </c>
    </row>
    <row r="71" spans="1:15" s="31" customFormat="1" ht="27.75" customHeight="1" x14ac:dyDescent="0.45">
      <c r="A71" s="9" t="s">
        <v>108</v>
      </c>
      <c r="B71" s="10" t="s">
        <v>127</v>
      </c>
      <c r="C71" s="11">
        <v>15000000</v>
      </c>
      <c r="D71" s="11">
        <v>20000000</v>
      </c>
      <c r="E71" s="11">
        <v>20000000</v>
      </c>
      <c r="F71" s="11">
        <v>30000000</v>
      </c>
      <c r="G71" s="11">
        <v>30000000</v>
      </c>
    </row>
    <row r="72" spans="1:15" s="31" customFormat="1" ht="27" customHeight="1" x14ac:dyDescent="0.45">
      <c r="A72" s="9" t="s">
        <v>125</v>
      </c>
      <c r="B72" s="10" t="s">
        <v>119</v>
      </c>
      <c r="C72" s="11">
        <v>100000000</v>
      </c>
      <c r="D72" s="11">
        <v>120000000</v>
      </c>
      <c r="E72" s="11">
        <v>120000000</v>
      </c>
      <c r="F72" s="11">
        <v>150000000</v>
      </c>
      <c r="G72" s="11">
        <v>150000000</v>
      </c>
    </row>
    <row r="73" spans="1:15" s="31" customFormat="1" ht="23.25" customHeight="1" x14ac:dyDescent="0.45">
      <c r="A73" s="9" t="s">
        <v>126</v>
      </c>
      <c r="B73" s="10" t="s">
        <v>128</v>
      </c>
      <c r="C73" s="11"/>
      <c r="D73" s="11"/>
      <c r="E73" s="11">
        <v>30000000</v>
      </c>
      <c r="F73" s="11"/>
      <c r="G73" s="11"/>
    </row>
    <row r="74" spans="1:15" ht="16" customHeight="1" x14ac:dyDescent="0.35">
      <c r="A74" s="21" t="s">
        <v>8</v>
      </c>
      <c r="B74" s="16" t="s">
        <v>76</v>
      </c>
      <c r="C74" s="11"/>
      <c r="D74" s="11"/>
      <c r="E74" s="11"/>
      <c r="F74" s="11"/>
      <c r="G74" s="11"/>
    </row>
    <row r="75" spans="1:15" ht="16" customHeight="1" x14ac:dyDescent="0.35">
      <c r="A75" s="22" t="s">
        <v>9</v>
      </c>
      <c r="B75" s="16" t="s">
        <v>77</v>
      </c>
      <c r="C75" s="11"/>
      <c r="D75" s="11"/>
      <c r="E75" s="11"/>
      <c r="F75" s="11"/>
      <c r="G75" s="11"/>
    </row>
    <row r="76" spans="1:15" s="27" customFormat="1" ht="48.75" customHeight="1" x14ac:dyDescent="0.35">
      <c r="A76" s="5">
        <v>4</v>
      </c>
      <c r="B76" s="7" t="s">
        <v>54</v>
      </c>
      <c r="C76" s="8">
        <v>40000000</v>
      </c>
      <c r="D76" s="8">
        <v>50000000</v>
      </c>
      <c r="E76" s="8">
        <v>50000000</v>
      </c>
      <c r="F76" s="8">
        <v>60000000</v>
      </c>
      <c r="G76" s="8">
        <v>60000000</v>
      </c>
    </row>
    <row r="77" spans="1:15" s="33" customFormat="1" ht="45.75" customHeight="1" x14ac:dyDescent="0.3">
      <c r="A77" s="23">
        <v>5</v>
      </c>
      <c r="B77" s="7" t="s">
        <v>87</v>
      </c>
      <c r="C77" s="24">
        <v>0</v>
      </c>
      <c r="D77" s="24">
        <v>0</v>
      </c>
      <c r="E77" s="25"/>
      <c r="F77" s="25"/>
      <c r="G77" s="25"/>
    </row>
    <row r="78" spans="1:15" s="27" customFormat="1" ht="18.75" customHeight="1" x14ac:dyDescent="0.35">
      <c r="A78" s="5">
        <v>6</v>
      </c>
      <c r="B78" s="7" t="s">
        <v>20</v>
      </c>
      <c r="C78" s="8"/>
      <c r="D78" s="8"/>
      <c r="E78" s="8"/>
      <c r="F78" s="8"/>
      <c r="G78" s="8"/>
    </row>
    <row r="79" spans="1:15" s="27" customFormat="1" ht="23.5" customHeight="1" x14ac:dyDescent="0.35">
      <c r="A79" s="5" t="s">
        <v>21</v>
      </c>
      <c r="B79" s="7" t="s">
        <v>22</v>
      </c>
      <c r="C79" s="8">
        <f>C7-C24-C76</f>
        <v>639290600</v>
      </c>
      <c r="D79" s="8">
        <f>D7-D24-D76</f>
        <v>814287600</v>
      </c>
      <c r="E79" s="8">
        <f>E7-E24-E76</f>
        <v>487577600</v>
      </c>
      <c r="F79" s="8">
        <f>F7-F24-F76</f>
        <v>511057600</v>
      </c>
      <c r="G79" s="8">
        <f>G7-G24-G76</f>
        <v>442437600</v>
      </c>
    </row>
    <row r="80" spans="1:15" ht="23.5" customHeight="1" x14ac:dyDescent="0.35">
      <c r="A80" s="5" t="s">
        <v>23</v>
      </c>
      <c r="B80" s="7" t="s">
        <v>24</v>
      </c>
      <c r="C80" s="11">
        <v>0</v>
      </c>
      <c r="D80" s="11"/>
      <c r="E80" s="11"/>
      <c r="F80" s="11"/>
      <c r="G80" s="11"/>
    </row>
    <row r="81" spans="1:10" s="27" customFormat="1" ht="23.5" customHeight="1" x14ac:dyDescent="0.35">
      <c r="A81" s="5" t="s">
        <v>25</v>
      </c>
      <c r="B81" s="7" t="s">
        <v>26</v>
      </c>
      <c r="C81" s="8">
        <f>C79-C80</f>
        <v>639290600</v>
      </c>
      <c r="D81" s="8">
        <f>D79-D80</f>
        <v>814287600</v>
      </c>
      <c r="E81" s="8">
        <f>E79-E80</f>
        <v>487577600</v>
      </c>
      <c r="F81" s="8">
        <f>F79-F80</f>
        <v>511057600</v>
      </c>
      <c r="G81" s="8">
        <f>G79-G80</f>
        <v>442437600</v>
      </c>
      <c r="I81" s="28" t="s">
        <v>94</v>
      </c>
    </row>
    <row r="82" spans="1:10" s="30" customFormat="1" ht="19" customHeight="1" x14ac:dyDescent="0.35">
      <c r="A82" s="15">
        <v>1</v>
      </c>
      <c r="B82" s="16" t="s">
        <v>97</v>
      </c>
      <c r="C82" s="17">
        <f>C81*0.3</f>
        <v>191787180</v>
      </c>
      <c r="D82" s="17">
        <f>D81*0.3</f>
        <v>244286280</v>
      </c>
      <c r="E82" s="17">
        <f>E81*0.3</f>
        <v>146273280</v>
      </c>
      <c r="F82" s="17">
        <f>F81*0.3</f>
        <v>153317280</v>
      </c>
      <c r="G82" s="17">
        <f>G81*0.3</f>
        <v>132731280</v>
      </c>
      <c r="I82" s="34"/>
      <c r="J82" s="35"/>
    </row>
    <row r="83" spans="1:10" s="30" customFormat="1" ht="19" customHeight="1" x14ac:dyDescent="0.35">
      <c r="A83" s="15">
        <v>2</v>
      </c>
      <c r="B83" s="16" t="s">
        <v>89</v>
      </c>
      <c r="C83" s="17">
        <f>C81*0.1</f>
        <v>63929060</v>
      </c>
      <c r="D83" s="17">
        <f>D81*0.1</f>
        <v>81428760</v>
      </c>
      <c r="E83" s="17">
        <f>E81*0.1</f>
        <v>48757760</v>
      </c>
      <c r="F83" s="17">
        <f>F81*0.1</f>
        <v>51105760</v>
      </c>
      <c r="G83" s="17">
        <f>G81*0.1</f>
        <v>44243760</v>
      </c>
      <c r="I83" s="36"/>
      <c r="J83" s="35"/>
    </row>
    <row r="84" spans="1:10" s="30" customFormat="1" ht="30.75" customHeight="1" x14ac:dyDescent="0.35">
      <c r="A84" s="15">
        <v>3</v>
      </c>
      <c r="B84" s="16" t="s">
        <v>123</v>
      </c>
      <c r="C84" s="17">
        <v>34600000</v>
      </c>
      <c r="D84" s="17">
        <v>35600000</v>
      </c>
      <c r="E84" s="17">
        <v>35600000</v>
      </c>
      <c r="F84" s="17">
        <v>35600000</v>
      </c>
      <c r="G84" s="17">
        <v>35600000</v>
      </c>
    </row>
    <row r="85" spans="1:10" s="30" customFormat="1" ht="19" customHeight="1" x14ac:dyDescent="0.35">
      <c r="A85" s="15">
        <v>5</v>
      </c>
      <c r="B85" s="16" t="s">
        <v>124</v>
      </c>
      <c r="C85" s="17">
        <f>C81-C82-C83-C84</f>
        <v>348974360</v>
      </c>
      <c r="D85" s="17">
        <f>D81-D82-D83-D84</f>
        <v>452972560</v>
      </c>
      <c r="E85" s="17">
        <f>E81-E82-E83-E84</f>
        <v>256946560</v>
      </c>
      <c r="F85" s="17">
        <f>F81-F82-F83-F84</f>
        <v>271034560</v>
      </c>
      <c r="G85" s="17">
        <f>G81-G82-G83-G84</f>
        <v>229862560</v>
      </c>
    </row>
    <row r="86" spans="1:10" ht="18" customHeight="1" x14ac:dyDescent="0.35">
      <c r="A86" s="5" t="s">
        <v>27</v>
      </c>
      <c r="B86" s="7" t="s">
        <v>28</v>
      </c>
      <c r="C86" s="11"/>
      <c r="D86" s="11"/>
      <c r="E86" s="11"/>
      <c r="F86" s="11"/>
      <c r="G86" s="11"/>
      <c r="I86" s="34"/>
    </row>
    <row r="87" spans="1:10" ht="18" customHeight="1" x14ac:dyDescent="0.35">
      <c r="A87" s="5">
        <v>1</v>
      </c>
      <c r="B87" s="7" t="s">
        <v>90</v>
      </c>
      <c r="C87" s="26">
        <f>1098662294+C82</f>
        <v>1290449474</v>
      </c>
      <c r="D87" s="26">
        <f t="shared" ref="D87:G88" si="10">C87+D82</f>
        <v>1534735754</v>
      </c>
      <c r="E87" s="26">
        <f t="shared" si="10"/>
        <v>1681009034</v>
      </c>
      <c r="F87" s="26">
        <f t="shared" si="10"/>
        <v>1834326314</v>
      </c>
      <c r="G87" s="26">
        <f t="shared" si="10"/>
        <v>1967057594</v>
      </c>
      <c r="I87" s="34"/>
    </row>
    <row r="88" spans="1:10" ht="18" customHeight="1" x14ac:dyDescent="0.35">
      <c r="A88" s="5">
        <v>2</v>
      </c>
      <c r="B88" s="7" t="s">
        <v>91</v>
      </c>
      <c r="C88" s="26">
        <f>C83</f>
        <v>63929060</v>
      </c>
      <c r="D88" s="26">
        <f t="shared" si="10"/>
        <v>145357820</v>
      </c>
      <c r="E88" s="26">
        <f t="shared" si="10"/>
        <v>194115580</v>
      </c>
      <c r="F88" s="26">
        <f t="shared" si="10"/>
        <v>245221340</v>
      </c>
      <c r="G88" s="26">
        <f t="shared" si="10"/>
        <v>289465100</v>
      </c>
      <c r="I88" s="34"/>
    </row>
    <row r="89" spans="1:10" ht="18" customHeight="1" x14ac:dyDescent="0.35">
      <c r="A89" s="5">
        <v>3</v>
      </c>
      <c r="B89" s="7" t="s">
        <v>92</v>
      </c>
      <c r="C89" s="26">
        <f>232778000+C29</f>
        <v>285293000</v>
      </c>
      <c r="D89" s="26">
        <f>C89+D29</f>
        <v>347811000</v>
      </c>
      <c r="E89" s="26">
        <f>D89+E29</f>
        <v>420329000</v>
      </c>
      <c r="F89" s="26">
        <f>E89+F29</f>
        <v>502847000</v>
      </c>
      <c r="G89" s="26">
        <f>F89+G29</f>
        <v>595365000</v>
      </c>
      <c r="I89" s="34"/>
    </row>
    <row r="90" spans="1:10" ht="15.75" customHeight="1" x14ac:dyDescent="0.35">
      <c r="A90" s="5">
        <v>4</v>
      </c>
      <c r="B90" s="7" t="s">
        <v>94</v>
      </c>
      <c r="C90" s="26"/>
      <c r="D90" s="26"/>
      <c r="E90" s="26"/>
      <c r="F90" s="26"/>
      <c r="G90" s="26"/>
      <c r="I90" s="34"/>
    </row>
    <row r="91" spans="1:10" ht="23.5" customHeight="1" x14ac:dyDescent="0.35">
      <c r="A91" s="37"/>
      <c r="B91" s="38"/>
      <c r="C91" s="39"/>
      <c r="D91" s="39"/>
      <c r="E91" s="39"/>
      <c r="F91" s="39"/>
      <c r="G91" s="39"/>
      <c r="I91" s="34"/>
    </row>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ht="33" customHeigh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sheetData>
  <mergeCells count="4">
    <mergeCell ref="A1:H1"/>
    <mergeCell ref="A3:B3"/>
    <mergeCell ref="C3:H3"/>
    <mergeCell ref="A2:G2"/>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KH 5 năm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HPENVY</cp:lastModifiedBy>
  <cp:lastPrinted>2024-01-24T02:43:12Z</cp:lastPrinted>
  <dcterms:created xsi:type="dcterms:W3CDTF">2022-08-23T00:42:40Z</dcterms:created>
  <dcterms:modified xsi:type="dcterms:W3CDTF">2024-02-27T03:17:04Z</dcterms:modified>
</cp:coreProperties>
</file>